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560"/>
  </bookViews>
  <sheets>
    <sheet name="IT Page1" sheetId="1" r:id="rId1"/>
    <sheet name="IT Page2" sheetId="2" r:id="rId2"/>
  </sheets>
  <calcPr calcId="124519" iterateDelta="1E-4"/>
</workbook>
</file>

<file path=xl/calcChain.xml><?xml version="1.0" encoding="utf-8"?>
<calcChain xmlns="http://schemas.openxmlformats.org/spreadsheetml/2006/main">
  <c r="C5" i="2"/>
  <c r="C6" s="1"/>
  <c r="C7" s="1"/>
  <c r="C8" s="1"/>
  <c r="C9" s="1"/>
  <c r="C10" s="1"/>
  <c r="C11" s="1"/>
  <c r="C12" s="1"/>
  <c r="C13" s="1"/>
  <c r="C14" s="1"/>
  <c r="C15" s="1"/>
  <c r="D21" l="1"/>
  <c r="E21" l="1"/>
  <c r="D24" i="1" s="1"/>
  <c r="G21" i="2"/>
  <c r="D26" i="1" s="1"/>
  <c r="L21" i="2"/>
  <c r="D56" i="1" s="1"/>
  <c r="I21" i="2"/>
  <c r="D28" i="1" s="1"/>
  <c r="C21" i="2" l="1"/>
  <c r="E56" i="1"/>
  <c r="J21" i="2"/>
  <c r="K21"/>
  <c r="E35" i="1" s="1"/>
  <c r="D23"/>
  <c r="D13" l="1"/>
  <c r="E13"/>
  <c r="F21" i="2"/>
  <c r="D25" i="1" s="1"/>
  <c r="H21" i="2"/>
  <c r="D27" i="1" s="1"/>
  <c r="E36"/>
  <c r="D36" l="1"/>
  <c r="E47"/>
  <c r="D15" l="1"/>
  <c r="D17" s="1"/>
  <c r="D21" s="1"/>
  <c r="D48" l="1"/>
  <c r="D47"/>
  <c r="E21"/>
  <c r="E48" l="1"/>
  <c r="E49" s="1"/>
  <c r="D49"/>
  <c r="E50"/>
  <c r="D50"/>
  <c r="D51" s="1"/>
  <c r="E51" l="1"/>
  <c r="E52" s="1"/>
  <c r="E53" s="1"/>
  <c r="E55" s="1"/>
  <c r="E57" s="1"/>
  <c r="E58" s="1"/>
  <c r="D52"/>
  <c r="D53" s="1"/>
  <c r="D55" s="1"/>
  <c r="D57" l="1"/>
  <c r="D58" s="1"/>
</calcChain>
</file>

<file path=xl/sharedStrings.xml><?xml version="1.0" encoding="utf-8"?>
<sst xmlns="http://schemas.openxmlformats.org/spreadsheetml/2006/main" count="132" uniqueCount="128">
  <si>
    <t>1.Provident Fund</t>
  </si>
  <si>
    <t>2.LIC</t>
  </si>
  <si>
    <t>3.GIS</t>
  </si>
  <si>
    <t>4.SWF</t>
  </si>
  <si>
    <t>5.FBS</t>
  </si>
  <si>
    <t>7.HBA Principal</t>
  </si>
  <si>
    <t>8.Tuition Fee</t>
  </si>
  <si>
    <t>6.SLI</t>
  </si>
  <si>
    <t>Total</t>
  </si>
  <si>
    <t>Tax on Total Income</t>
  </si>
  <si>
    <t>Deductions towards rent paid</t>
  </si>
  <si>
    <t>Balance ((1)-(2))</t>
  </si>
  <si>
    <t xml:space="preserve">Profession Tax paid </t>
  </si>
  <si>
    <t>Net Salary Income ((3)-(4))</t>
  </si>
  <si>
    <t>Gross Total Income</t>
  </si>
  <si>
    <t>PAN</t>
  </si>
  <si>
    <t>Income Details</t>
  </si>
  <si>
    <t>11.Contribution to Pension Fund(80CCC)</t>
  </si>
  <si>
    <t>12.Contribution to National Pension Scheme-NPS( 80CCD)</t>
  </si>
  <si>
    <t>Month</t>
  </si>
  <si>
    <t>PFS</t>
  </si>
  <si>
    <t>LIC</t>
  </si>
  <si>
    <t>GIS</t>
  </si>
  <si>
    <t>SWF</t>
  </si>
  <si>
    <t>FBS</t>
  </si>
  <si>
    <t>SLI</t>
  </si>
  <si>
    <t>HBA</t>
  </si>
  <si>
    <t>ELS</t>
  </si>
  <si>
    <t>Name of Institution</t>
  </si>
  <si>
    <t>Taxable Income</t>
  </si>
  <si>
    <t>Nil</t>
  </si>
  <si>
    <t>Signature</t>
  </si>
  <si>
    <t>Amount Rs.</t>
  </si>
  <si>
    <t>No.</t>
  </si>
  <si>
    <t>Particulars</t>
  </si>
  <si>
    <t>Details of Institutions from which HBA is availed</t>
  </si>
  <si>
    <t>Declaration</t>
  </si>
  <si>
    <t>TDS</t>
  </si>
  <si>
    <t>9.NSC/ULIP/PLI /etc</t>
  </si>
  <si>
    <t>10.Others -Specify (GPAIS)</t>
  </si>
  <si>
    <t>Less Standard Deduction</t>
  </si>
  <si>
    <t>13.Contribution to National Pension Scheme-NPS( 80CCD) -Employer Contribution</t>
  </si>
  <si>
    <t>Total Deductions(9+10)</t>
  </si>
  <si>
    <t>Total Income (rounded off to the nearest multiple of 10)[(8-11)]</t>
  </si>
  <si>
    <t>Rs.2,50,001-Rs.5,00,000</t>
  </si>
  <si>
    <t>PR Arrear / any other Arrears</t>
  </si>
  <si>
    <t>Health and Educational Cess [4% of (15)]</t>
  </si>
  <si>
    <t>CESS</t>
  </si>
  <si>
    <t>Above Rs.15,00,000</t>
  </si>
  <si>
    <t>5 %(T.I.-250000) : ( Less Rs.12500 in case T I is less than Rs.500,000)</t>
  </si>
  <si>
    <t>Rs.12,500+10 % of (T I -5,00,000)</t>
  </si>
  <si>
    <t>Rs.37,500+15 % of (T I -7,50,000)</t>
  </si>
  <si>
    <t>Date :</t>
  </si>
  <si>
    <t>Rs.5,00,001-7,50,000</t>
  </si>
  <si>
    <t>Admissible Amount u/s 80C</t>
  </si>
  <si>
    <t xml:space="preserve">           I _________________________hereby declare that what is stated above is true to the best of my information and belief.</t>
  </si>
  <si>
    <t>NA for Rule 115BAC</t>
  </si>
  <si>
    <t>Name</t>
  </si>
  <si>
    <t>Pensioner Details</t>
  </si>
  <si>
    <t>Tax Rate (%)</t>
  </si>
  <si>
    <t>Age&lt;60</t>
  </si>
  <si>
    <t>Rs.1,10,000 +30 % ( T I-1000000)</t>
  </si>
  <si>
    <t>Rs.10,000+20 % of  (T I -5,00,000)</t>
  </si>
  <si>
    <t>&lt; Rs.2,50,000</t>
  </si>
  <si>
    <t>**</t>
  </si>
  <si>
    <t>Rs.20 % of (T I -5,00,000)</t>
  </si>
  <si>
    <t>Rs.1,00,000 +30 % ( T I-1000000)</t>
  </si>
  <si>
    <t>Any Other Income</t>
  </si>
  <si>
    <t>DA / DR Arrear</t>
  </si>
  <si>
    <t xml:space="preserve">F.A. / Bonus </t>
  </si>
  <si>
    <t>FA 2019 (Old Scheme)</t>
  </si>
  <si>
    <t>FA 2020 (New Scheme)</t>
  </si>
  <si>
    <t>Senior Citizen ( Age 60 years to 80 years)</t>
  </si>
  <si>
    <t>Super Senior Citizen (Age above 80 years)</t>
  </si>
  <si>
    <t>5 %(TI-Rs.3,00,000) : (Less Rs.10,000 in case TI&lt; Rs.5,00,000)</t>
  </si>
  <si>
    <t>4 % of IT</t>
  </si>
  <si>
    <t>Rs.7,50,001-Rs.10,00,000</t>
  </si>
  <si>
    <t>Rs.10,00,001-Rs.12,50,000</t>
  </si>
  <si>
    <t>Rs.12,50,001-Rs.15,00,000</t>
  </si>
  <si>
    <t>Rs.12,500+20 % of (TI - Rs.5,00,000)</t>
  </si>
  <si>
    <t>Rs.1,12,500 +30 % (TI- Rs.10,00,000)</t>
  </si>
  <si>
    <t>Rs.75,000+20 % of (T I -10,00,000)</t>
  </si>
  <si>
    <t>Rs.1,25,000+25 % of (T I -12,50,000)</t>
  </si>
  <si>
    <t>Rs.1,87,500+30 % of (T I -15,00,000)</t>
  </si>
  <si>
    <t>Deductions Under Chapter VI-A : A-Deductions under Section 80C (Only for F.A. 2019)</t>
  </si>
  <si>
    <t>B-Deductions under any other Provisions of Chapter VIA (Only for F.A. 2019)</t>
  </si>
  <si>
    <t>SI No</t>
  </si>
  <si>
    <t>Less Rebate for the Income upto 5 Lakhs u/s 87 A (Max Rs.12500)</t>
  </si>
  <si>
    <t>Net Tax Payable [(17)-(18)]</t>
  </si>
  <si>
    <t>Balance Tax to be Deducted</t>
  </si>
  <si>
    <t xml:space="preserve"> Relief u/s 89 (Form No.10 E to be filed along with IT Returns)</t>
  </si>
  <si>
    <t>Gross Salary , Pension</t>
  </si>
  <si>
    <t>E-mail ID &amp; Mobile No.</t>
  </si>
  <si>
    <t>PPO No.</t>
  </si>
  <si>
    <t>Total Tax Payable [(15)+(16)]</t>
  </si>
  <si>
    <t>Tax Payable [(13-14)]</t>
  </si>
  <si>
    <t>For Off. use</t>
  </si>
  <si>
    <t>Salary / Pension</t>
  </si>
  <si>
    <t>1.Income from House property (Interest on HBA is negative income). [Provide Names &amp; PAN of Institutions in page No.2, Max Rs.30,000 before 1.4.1999 or 2 Lakh. Sec 24(b)]</t>
  </si>
  <si>
    <t>Statement of Computation of Income Tax - Financial Year 2022-23 - Assessment Year 2023-24 - Anticipatory</t>
  </si>
  <si>
    <t>Status of the Pensioner (Senior,Very Senior,Others) &amp; DOB</t>
  </si>
  <si>
    <t>Age as on 31-03-2023</t>
  </si>
  <si>
    <t>IT Anticipatory - Pensioners - FY 2022-23  |   Income &amp; Savings Details #</t>
  </si>
  <si>
    <r>
      <t xml:space="preserve"> Use cross mark ( </t>
    </r>
    <r>
      <rPr>
        <b/>
        <i/>
        <sz val="10"/>
        <color theme="1"/>
        <rFont val="Arial"/>
        <family val="2"/>
      </rPr>
      <t>X</t>
    </r>
    <r>
      <rPr>
        <b/>
        <i/>
        <sz val="10"/>
        <color theme="1"/>
        <rFont val="Times New Roman"/>
        <family val="1"/>
      </rPr>
      <t xml:space="preserve"> ) for selection</t>
    </r>
  </si>
  <si>
    <t>The Finance Act chosen by the assessee for computation  &gt;&gt;&gt;</t>
  </si>
  <si>
    <t>FA 2019</t>
  </si>
  <si>
    <t>FA 2020 (Rule 115BAC)</t>
  </si>
  <si>
    <t>FINANCE ACT &gt;&gt;&gt;</t>
  </si>
  <si>
    <t xml:space="preserve">                    MAHATMA GANDHI UNIVERSITY                   </t>
  </si>
  <si>
    <t>F.A.2019</t>
  </si>
  <si>
    <t>F.A.2020</t>
  </si>
  <si>
    <t>** Applicable for those who retired during FY 2021-22 Only
# - Attach Self Attested Copies of proof in r/o Savings in certificate format</t>
  </si>
  <si>
    <t>Monthly TDS amount upto March-2023</t>
  </si>
  <si>
    <r>
      <t>2.Other Sources Income</t>
    </r>
    <r>
      <rPr>
        <sz val="7"/>
        <rFont val="Times New Roman"/>
        <family val="1"/>
      </rPr>
      <t xml:space="preserve"> (Salary from other Institutions if any, Interest, Family Pension etc.) [ income from family pension u/s 57 II(a) of Rs.15000/- or 1/3</t>
    </r>
    <r>
      <rPr>
        <vertAlign val="superscript"/>
        <sz val="7"/>
        <rFont val="Times New Roman"/>
        <family val="1"/>
      </rPr>
      <t xml:space="preserve"> rd </t>
    </r>
    <r>
      <rPr>
        <sz val="7"/>
        <rFont val="Times New Roman"/>
        <family val="1"/>
      </rPr>
      <t>of the received amount , whichever is less is to be deducted].</t>
    </r>
  </si>
  <si>
    <r>
      <rPr>
        <b/>
        <sz val="8"/>
        <rFont val="Times New Roman"/>
        <family val="1"/>
      </rPr>
      <t>(a) u/s 80CCD(1B)</t>
    </r>
    <r>
      <rPr>
        <sz val="8"/>
        <rFont val="Times New Roman"/>
        <family val="1"/>
      </rPr>
      <t xml:space="preserve"> :-  ( Addl Contribution to NPS, Max Rs.50,000)</t>
    </r>
  </si>
  <si>
    <r>
      <rPr>
        <b/>
        <sz val="8"/>
        <rFont val="Times New Roman"/>
        <family val="1"/>
      </rPr>
      <t>(b) 80-CCG</t>
    </r>
    <r>
      <rPr>
        <sz val="8"/>
        <rFont val="Times New Roman"/>
        <family val="1"/>
      </rPr>
      <t xml:space="preserve"> :- Notified Equity Savings Scheme-Rajiv Gandhi Equity Savings (50% of amount invested, maximum exemption Rs.25,000)</t>
    </r>
  </si>
  <si>
    <r>
      <rPr>
        <b/>
        <sz val="8"/>
        <rFont val="Times New Roman"/>
        <family val="1"/>
      </rPr>
      <t>(c) 80-D</t>
    </r>
    <r>
      <rPr>
        <sz val="8"/>
        <rFont val="Times New Roman"/>
        <family val="1"/>
      </rPr>
      <t xml:space="preserve"> :- Health Insurance-Mediclaim (Family Max 25000 + Parents 25000 / 35000)</t>
    </r>
  </si>
  <si>
    <r>
      <rPr>
        <b/>
        <sz val="8"/>
        <rFont val="Times New Roman"/>
        <family val="1"/>
      </rPr>
      <t>(d) 80-DDD</t>
    </r>
    <r>
      <rPr>
        <sz val="8"/>
        <rFont val="Times New Roman"/>
        <family val="1"/>
      </rPr>
      <t xml:space="preserve"> :- Expense on treatment of mentally or physically handicapped dependents (Max. Rs.75,000/1,25,000 for severe disability)</t>
    </r>
  </si>
  <si>
    <r>
      <rPr>
        <b/>
        <sz val="8"/>
        <rFont val="Times New Roman"/>
        <family val="1"/>
      </rPr>
      <t>(e) 80-DDB</t>
    </r>
    <r>
      <rPr>
        <sz val="8"/>
        <rFont val="Times New Roman"/>
        <family val="1"/>
      </rPr>
      <t xml:space="preserve"> :-  Expenditure on medical treatment of the employee for specified diseases. Actual expenditure or Rs.40000/60000/80000 whicever is less is exempted depending on age</t>
    </r>
  </si>
  <si>
    <r>
      <rPr>
        <b/>
        <sz val="8"/>
        <rFont val="Times New Roman"/>
        <family val="1"/>
      </rPr>
      <t>(f) 80-E</t>
    </r>
    <r>
      <rPr>
        <sz val="8"/>
        <rFont val="Times New Roman"/>
        <family val="1"/>
      </rPr>
      <t xml:space="preserve"> :- Interest on Educational Loan  for higher education for self or dependend children</t>
    </r>
  </si>
  <si>
    <r>
      <rPr>
        <b/>
        <sz val="8"/>
        <rFont val="Times New Roman"/>
        <family val="1"/>
      </rPr>
      <t>(g) 80-G</t>
    </r>
    <r>
      <rPr>
        <sz val="8"/>
        <rFont val="Times New Roman"/>
        <family val="1"/>
      </rPr>
      <t xml:space="preserve"> :- Donations of National Importance and CMDRF only.</t>
    </r>
  </si>
  <si>
    <r>
      <rPr>
        <b/>
        <sz val="8"/>
        <rFont val="Times New Roman"/>
        <family val="1"/>
      </rPr>
      <t>(h) 80-U</t>
    </r>
    <r>
      <rPr>
        <sz val="8"/>
        <rFont val="Times New Roman"/>
        <family val="1"/>
      </rPr>
      <t xml:space="preserve"> :- For employee with disability (Rs.75,000 or If &gt;80% disability 1.25 Lakh)</t>
    </r>
  </si>
  <si>
    <r>
      <rPr>
        <b/>
        <sz val="8"/>
        <rFont val="Times New Roman"/>
        <family val="1"/>
      </rPr>
      <t>(h) 80-TTB</t>
    </r>
    <r>
      <rPr>
        <sz val="8"/>
        <rFont val="Times New Roman"/>
        <family val="1"/>
      </rPr>
      <t xml:space="preserve"> :- Interest from deposits for Senior Citizens upto Rs.50000</t>
    </r>
  </si>
  <si>
    <t>For Office Use only</t>
  </si>
  <si>
    <t>Income Tax Rates for FY 2022-23</t>
  </si>
  <si>
    <t>Tax Already deducted in April,May &amp; June 2022</t>
  </si>
  <si>
    <t>The IT calculation Method to be selcted by the assesse  based on Finance Act &gt;&gt;&gt;</t>
  </si>
  <si>
    <t>5 %(TI-Rs.2,50,000): (Less Rs.12500 in case TI &lt; =Rs.5,00,000)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</si>
</sst>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mbria"/>
      <family val="1"/>
      <scheme val="major"/>
    </font>
    <font>
      <b/>
      <sz val="10"/>
      <color theme="1"/>
      <name val="Times New Roman"/>
      <family val="1"/>
    </font>
    <font>
      <sz val="8"/>
      <color theme="1"/>
      <name val="Cambria"/>
      <family val="1"/>
      <scheme val="maj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Cambria"/>
      <family val="1"/>
      <scheme val="major"/>
    </font>
    <font>
      <b/>
      <sz val="10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8"/>
      <name val="Cambria"/>
      <family val="1"/>
      <scheme val="major"/>
    </font>
    <font>
      <b/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10"/>
      <name val="Times New Roman"/>
      <family val="1"/>
    </font>
    <font>
      <sz val="9"/>
      <name val="Cambria"/>
      <family val="1"/>
      <scheme val="major"/>
    </font>
    <font>
      <b/>
      <sz val="10"/>
      <color theme="0" tint="-0.34998626667073579"/>
      <name val="Calibri"/>
      <family val="2"/>
      <scheme val="minor"/>
    </font>
    <font>
      <sz val="7"/>
      <color theme="1"/>
      <name val="Cambria"/>
      <family val="1"/>
      <scheme val="major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8" fillId="0" borderId="1" xfId="0" applyFont="1" applyBorder="1" applyProtection="1">
      <protection locked="0"/>
    </xf>
    <xf numFmtId="0" fontId="6" fillId="0" borderId="1" xfId="0" applyFont="1" applyBorder="1" applyAlignment="1">
      <alignment shrinkToFi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/>
    <xf numFmtId="17" fontId="8" fillId="0" borderId="2" xfId="0" applyNumberFormat="1" applyFont="1" applyBorder="1" applyAlignment="1" applyProtection="1">
      <alignment horizontal="left" vertical="center" wrapText="1"/>
      <protection locked="0"/>
    </xf>
    <xf numFmtId="17" fontId="8" fillId="0" borderId="4" xfId="0" applyNumberFormat="1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18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8" fillId="0" borderId="0" xfId="0" applyFont="1" applyProtection="1">
      <protection locked="0"/>
    </xf>
    <xf numFmtId="0" fontId="21" fillId="0" borderId="1" xfId="0" applyFont="1" applyBorder="1" applyProtection="1"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Protection="1">
      <protection locked="0"/>
    </xf>
    <xf numFmtId="0" fontId="25" fillId="0" borderId="1" xfId="0" applyFont="1" applyBorder="1" applyProtection="1"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25" fillId="0" borderId="1" xfId="0" applyFont="1" applyBorder="1" applyAlignment="1" applyProtection="1">
      <alignment vertical="center"/>
      <protection locked="0"/>
    </xf>
    <xf numFmtId="0" fontId="18" fillId="0" borderId="4" xfId="0" applyFont="1" applyBorder="1" applyProtection="1">
      <protection locked="0"/>
    </xf>
    <xf numFmtId="0" fontId="18" fillId="0" borderId="0" xfId="0" applyNumberFormat="1" applyFont="1" applyProtection="1">
      <protection locked="0"/>
    </xf>
    <xf numFmtId="0" fontId="21" fillId="0" borderId="1" xfId="0" applyFont="1" applyFill="1" applyBorder="1" applyProtection="1">
      <protection locked="0"/>
    </xf>
    <xf numFmtId="0" fontId="32" fillId="0" borderId="1" xfId="0" applyFont="1" applyFill="1" applyBorder="1" applyProtection="1"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1" fontId="21" fillId="0" borderId="1" xfId="0" applyNumberFormat="1" applyFont="1" applyFill="1" applyBorder="1" applyProtection="1"/>
    <xf numFmtId="0" fontId="21" fillId="0" borderId="1" xfId="0" applyFont="1" applyFill="1" applyBorder="1" applyProtection="1"/>
    <xf numFmtId="0" fontId="24" fillId="2" borderId="1" xfId="0" applyFont="1" applyFill="1" applyBorder="1" applyAlignment="1" applyProtection="1">
      <alignment horizontal="center" vertical="center"/>
    </xf>
    <xf numFmtId="0" fontId="25" fillId="0" borderId="1" xfId="0" applyFont="1" applyFill="1" applyBorder="1" applyProtection="1"/>
    <xf numFmtId="0" fontId="21" fillId="0" borderId="1" xfId="0" applyFont="1" applyBorder="1" applyAlignment="1" applyProtection="1">
      <alignment vertical="center"/>
    </xf>
    <xf numFmtId="0" fontId="25" fillId="0" borderId="1" xfId="0" applyFont="1" applyFill="1" applyBorder="1" applyAlignment="1" applyProtection="1">
      <alignment vertical="center"/>
    </xf>
    <xf numFmtId="0" fontId="8" fillId="0" borderId="1" xfId="0" applyFont="1" applyBorder="1" applyAlignment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8" fillId="0" borderId="0" xfId="0" applyFont="1"/>
    <xf numFmtId="0" fontId="6" fillId="0" borderId="6" xfId="0" applyFont="1" applyBorder="1" applyAlignment="1">
      <alignment vertical="center"/>
    </xf>
    <xf numFmtId="0" fontId="1" fillId="0" borderId="1" xfId="0" applyFont="1" applyBorder="1"/>
    <xf numFmtId="0" fontId="21" fillId="0" borderId="1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left"/>
      <protection locked="0"/>
    </xf>
    <xf numFmtId="0" fontId="25" fillId="0" borderId="2" xfId="0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0" fontId="25" fillId="0" borderId="4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 applyProtection="1">
      <alignment horizontal="center" vertical="center"/>
    </xf>
    <xf numFmtId="0" fontId="24" fillId="2" borderId="8" xfId="0" applyFont="1" applyFill="1" applyBorder="1" applyAlignment="1" applyProtection="1">
      <alignment horizontal="center" vertical="center"/>
    </xf>
    <xf numFmtId="0" fontId="24" fillId="2" borderId="9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7" fontId="8" fillId="0" borderId="2" xfId="0" applyNumberFormat="1" applyFont="1" applyBorder="1" applyAlignment="1" applyProtection="1">
      <alignment horizontal="left" vertical="center" wrapText="1"/>
      <protection locked="0"/>
    </xf>
    <xf numFmtId="17" fontId="8" fillId="0" borderId="3" xfId="0" applyNumberFormat="1" applyFont="1" applyBorder="1" applyAlignment="1" applyProtection="1">
      <alignment horizontal="left" vertical="center" wrapText="1"/>
      <protection locked="0"/>
    </xf>
    <xf numFmtId="0" fontId="35" fillId="0" borderId="5" xfId="0" applyFont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" fontId="8" fillId="0" borderId="1" xfId="0" applyNumberFormat="1" applyFont="1" applyBorder="1" applyAlignment="1" applyProtection="1">
      <alignment horizontal="left" vertical="center" wrapText="1"/>
      <protection locked="0"/>
    </xf>
    <xf numFmtId="0" fontId="33" fillId="0" borderId="7" xfId="0" applyFont="1" applyBorder="1" applyAlignment="1">
      <alignment horizontal="center" vertical="center" textRotation="90"/>
    </xf>
    <xf numFmtId="0" fontId="33" fillId="0" borderId="8" xfId="0" applyFont="1" applyBorder="1" applyAlignment="1">
      <alignment horizontal="center" vertical="center" textRotation="90"/>
    </xf>
    <xf numFmtId="0" fontId="33" fillId="0" borderId="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" fontId="3" fillId="0" borderId="2" xfId="0" applyNumberFormat="1" applyFont="1" applyBorder="1" applyAlignment="1" applyProtection="1">
      <alignment horizontal="left" vertical="center" wrapText="1"/>
      <protection locked="0"/>
    </xf>
    <xf numFmtId="17" fontId="3" fillId="0" borderId="3" xfId="0" applyNumberFormat="1" applyFont="1" applyBorder="1" applyAlignment="1" applyProtection="1">
      <alignment horizontal="left" vertical="center" wrapText="1"/>
      <protection locked="0"/>
    </xf>
    <xf numFmtId="9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9" fontId="3" fillId="0" borderId="18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9" fontId="3" fillId="0" borderId="22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9" fontId="3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9" fontId="3" fillId="0" borderId="30" xfId="0" applyNumberFormat="1" applyFont="1" applyBorder="1" applyAlignment="1">
      <alignment horizontal="center" vertical="center" wrapText="1"/>
    </xf>
    <xf numFmtId="9" fontId="3" fillId="0" borderId="31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Layout" zoomScale="130" zoomScaleNormal="130" zoomScalePageLayoutView="130" workbookViewId="0">
      <selection activeCell="C7" sqref="C7"/>
    </sheetView>
  </sheetViews>
  <sheetFormatPr defaultRowHeight="14.25"/>
  <cols>
    <col min="1" max="1" width="3.28515625" style="39" customWidth="1"/>
    <col min="2" max="2" width="32.42578125" style="25" customWidth="1"/>
    <col min="3" max="3" width="26.85546875" style="25" customWidth="1"/>
    <col min="4" max="4" width="13.140625" style="25" customWidth="1"/>
    <col min="5" max="5" width="13.42578125" style="25" customWidth="1"/>
    <col min="6" max="16384" width="9.140625" style="25"/>
  </cols>
  <sheetData>
    <row r="1" spans="1:6" ht="21.75" customHeight="1">
      <c r="A1" s="89" t="s">
        <v>108</v>
      </c>
      <c r="B1" s="89"/>
      <c r="C1" s="89"/>
      <c r="D1" s="89"/>
      <c r="E1" s="89"/>
      <c r="F1" s="89"/>
    </row>
    <row r="2" spans="1:6" ht="4.5" hidden="1" customHeight="1">
      <c r="A2" s="22"/>
      <c r="B2" s="23"/>
      <c r="C2" s="23"/>
      <c r="D2" s="23"/>
      <c r="E2" s="23"/>
      <c r="F2" s="23"/>
    </row>
    <row r="3" spans="1:6" ht="4.5" hidden="1" customHeight="1">
      <c r="A3" s="22"/>
      <c r="B3" s="23"/>
      <c r="C3" s="23"/>
      <c r="D3" s="23"/>
      <c r="E3" s="23"/>
      <c r="F3" s="23"/>
    </row>
    <row r="4" spans="1:6" ht="5.25" hidden="1" customHeight="1">
      <c r="A4" s="22"/>
      <c r="B4" s="24"/>
      <c r="C4" s="24"/>
      <c r="D4" s="24"/>
      <c r="E4" s="24"/>
      <c r="F4" s="21"/>
    </row>
    <row r="5" spans="1:6" ht="16.5" customHeight="1">
      <c r="A5" s="69" t="s">
        <v>99</v>
      </c>
      <c r="B5" s="69"/>
      <c r="C5" s="69"/>
      <c r="D5" s="69"/>
      <c r="E5" s="69"/>
      <c r="F5" s="69"/>
    </row>
    <row r="6" spans="1:6" ht="10.5" customHeight="1">
      <c r="A6" s="70" t="s">
        <v>58</v>
      </c>
      <c r="B6" s="70"/>
      <c r="C6" s="70"/>
      <c r="D6" s="70"/>
      <c r="E6" s="70"/>
      <c r="F6" s="70"/>
    </row>
    <row r="7" spans="1:6" ht="16.5" customHeight="1">
      <c r="A7" s="73" t="s">
        <v>57</v>
      </c>
      <c r="B7" s="74"/>
      <c r="C7" s="26"/>
      <c r="D7" s="44" t="s">
        <v>93</v>
      </c>
      <c r="E7" s="71"/>
      <c r="F7" s="71"/>
    </row>
    <row r="8" spans="1:6" ht="16.5" customHeight="1">
      <c r="A8" s="75" t="s">
        <v>92</v>
      </c>
      <c r="B8" s="75"/>
      <c r="C8" s="26"/>
      <c r="D8" s="44" t="s">
        <v>15</v>
      </c>
      <c r="E8" s="72"/>
      <c r="F8" s="72"/>
    </row>
    <row r="9" spans="1:6" ht="16.5" customHeight="1">
      <c r="A9" s="86" t="s">
        <v>100</v>
      </c>
      <c r="B9" s="86"/>
      <c r="C9" s="26"/>
      <c r="D9" s="43" t="s">
        <v>101</v>
      </c>
      <c r="E9" s="72"/>
      <c r="F9" s="72"/>
    </row>
    <row r="10" spans="1:6" ht="11.25" customHeight="1">
      <c r="A10" s="81" t="s">
        <v>16</v>
      </c>
      <c r="B10" s="82"/>
      <c r="C10" s="82"/>
      <c r="D10" s="82"/>
      <c r="E10" s="82"/>
      <c r="F10" s="82"/>
    </row>
    <row r="11" spans="1:6" ht="10.5" customHeight="1">
      <c r="A11" s="27" t="s">
        <v>33</v>
      </c>
      <c r="B11" s="87" t="s">
        <v>34</v>
      </c>
      <c r="C11" s="88"/>
      <c r="D11" s="28" t="s">
        <v>32</v>
      </c>
      <c r="E11" s="28" t="s">
        <v>32</v>
      </c>
      <c r="F11" s="29" t="s">
        <v>96</v>
      </c>
    </row>
    <row r="12" spans="1:6" ht="13.5" customHeight="1">
      <c r="A12" s="66" t="s">
        <v>126</v>
      </c>
      <c r="B12" s="67"/>
      <c r="C12" s="68"/>
      <c r="D12" s="30" t="s">
        <v>109</v>
      </c>
      <c r="E12" s="30" t="s">
        <v>110</v>
      </c>
      <c r="F12" s="31"/>
    </row>
    <row r="13" spans="1:6">
      <c r="A13" s="41">
        <v>1</v>
      </c>
      <c r="B13" s="65" t="s">
        <v>91</v>
      </c>
      <c r="C13" s="65"/>
      <c r="D13" s="46">
        <f>+'IT Page2'!C21</f>
        <v>0</v>
      </c>
      <c r="E13" s="46">
        <f>+'IT Page2'!C21</f>
        <v>0</v>
      </c>
      <c r="F13" s="31"/>
    </row>
    <row r="14" spans="1:6">
      <c r="A14" s="41">
        <v>2</v>
      </c>
      <c r="B14" s="65" t="s">
        <v>10</v>
      </c>
      <c r="C14" s="65"/>
      <c r="D14" s="26"/>
      <c r="E14" s="90" t="s">
        <v>56</v>
      </c>
      <c r="F14" s="31"/>
    </row>
    <row r="15" spans="1:6">
      <c r="A15" s="41">
        <v>3</v>
      </c>
      <c r="B15" s="65" t="s">
        <v>11</v>
      </c>
      <c r="C15" s="65"/>
      <c r="D15" s="47">
        <f>D13-D14</f>
        <v>0</v>
      </c>
      <c r="E15" s="91"/>
      <c r="F15" s="31"/>
    </row>
    <row r="16" spans="1:6">
      <c r="A16" s="41">
        <v>4</v>
      </c>
      <c r="B16" s="65" t="s">
        <v>12</v>
      </c>
      <c r="C16" s="65"/>
      <c r="D16" s="26"/>
      <c r="E16" s="91"/>
      <c r="F16" s="31"/>
    </row>
    <row r="17" spans="1:6">
      <c r="A17" s="41">
        <v>5</v>
      </c>
      <c r="B17" s="65" t="s">
        <v>13</v>
      </c>
      <c r="C17" s="65"/>
      <c r="D17" s="47">
        <f>D15-D16</f>
        <v>0</v>
      </c>
      <c r="E17" s="92"/>
      <c r="F17" s="31"/>
    </row>
    <row r="18" spans="1:6" ht="24.75" customHeight="1">
      <c r="A18" s="79">
        <v>6</v>
      </c>
      <c r="B18" s="60" t="s">
        <v>98</v>
      </c>
      <c r="C18" s="60"/>
      <c r="D18" s="26"/>
      <c r="E18" s="32"/>
      <c r="F18" s="31"/>
    </row>
    <row r="19" spans="1:6" ht="22.5" customHeight="1">
      <c r="A19" s="79"/>
      <c r="B19" s="60" t="s">
        <v>113</v>
      </c>
      <c r="C19" s="60"/>
      <c r="D19" s="26"/>
      <c r="E19" s="26"/>
      <c r="F19" s="31"/>
    </row>
    <row r="20" spans="1:6" ht="12.75" customHeight="1">
      <c r="A20" s="41">
        <v>7</v>
      </c>
      <c r="B20" s="65" t="s">
        <v>40</v>
      </c>
      <c r="C20" s="65"/>
      <c r="D20" s="47">
        <v>-50000</v>
      </c>
      <c r="E20" s="48" t="s">
        <v>56</v>
      </c>
      <c r="F20" s="31"/>
    </row>
    <row r="21" spans="1:6" ht="12" customHeight="1">
      <c r="A21" s="41">
        <v>8</v>
      </c>
      <c r="B21" s="80" t="s">
        <v>14</v>
      </c>
      <c r="C21" s="80"/>
      <c r="D21" s="49">
        <f>+IF(SUM(D17:D20)&lt;0,,SUM(D17:D20))</f>
        <v>0</v>
      </c>
      <c r="E21" s="49">
        <f>IF(E18&lt;0,E13+E19,E13+E18+E19)</f>
        <v>0</v>
      </c>
      <c r="F21" s="31"/>
    </row>
    <row r="22" spans="1:6" ht="11.25" customHeight="1">
      <c r="A22" s="81" t="s">
        <v>84</v>
      </c>
      <c r="B22" s="82"/>
      <c r="C22" s="82"/>
      <c r="D22" s="82"/>
      <c r="E22" s="82"/>
      <c r="F22" s="83"/>
    </row>
    <row r="23" spans="1:6" ht="14.1" customHeight="1">
      <c r="A23" s="79">
        <v>9</v>
      </c>
      <c r="B23" s="84" t="s">
        <v>0</v>
      </c>
      <c r="C23" s="85"/>
      <c r="D23" s="50">
        <f>'IT Page2'!$D$21</f>
        <v>0</v>
      </c>
      <c r="E23" s="90" t="s">
        <v>56</v>
      </c>
      <c r="F23" s="33"/>
    </row>
    <row r="24" spans="1:6" ht="14.1" customHeight="1">
      <c r="A24" s="79"/>
      <c r="B24" s="59" t="s">
        <v>1</v>
      </c>
      <c r="C24" s="59"/>
      <c r="D24" s="50">
        <f>'IT Page2'!$E$21</f>
        <v>0</v>
      </c>
      <c r="E24" s="91"/>
      <c r="F24" s="33"/>
    </row>
    <row r="25" spans="1:6" ht="14.1" customHeight="1">
      <c r="A25" s="79"/>
      <c r="B25" s="59" t="s">
        <v>2</v>
      </c>
      <c r="C25" s="59"/>
      <c r="D25" s="50">
        <f>+'IT Page2'!F21</f>
        <v>0</v>
      </c>
      <c r="E25" s="91"/>
      <c r="F25" s="33"/>
    </row>
    <row r="26" spans="1:6" ht="14.1" customHeight="1">
      <c r="A26" s="79"/>
      <c r="B26" s="59" t="s">
        <v>3</v>
      </c>
      <c r="C26" s="59"/>
      <c r="D26" s="50">
        <f>+'IT Page2'!G21</f>
        <v>0</v>
      </c>
      <c r="E26" s="91"/>
      <c r="F26" s="33"/>
    </row>
    <row r="27" spans="1:6" ht="14.1" customHeight="1">
      <c r="A27" s="79"/>
      <c r="B27" s="59" t="s">
        <v>4</v>
      </c>
      <c r="C27" s="59"/>
      <c r="D27" s="50">
        <f>+'IT Page2'!H21</f>
        <v>0</v>
      </c>
      <c r="E27" s="91"/>
      <c r="F27" s="33"/>
    </row>
    <row r="28" spans="1:6" ht="14.1" customHeight="1">
      <c r="A28" s="79"/>
      <c r="B28" s="59" t="s">
        <v>7</v>
      </c>
      <c r="C28" s="59"/>
      <c r="D28" s="50">
        <f>+'IT Page2'!I21</f>
        <v>0</v>
      </c>
      <c r="E28" s="91"/>
      <c r="F28" s="33"/>
    </row>
    <row r="29" spans="1:6" ht="14.1" customHeight="1">
      <c r="A29" s="79"/>
      <c r="B29" s="59" t="s">
        <v>5</v>
      </c>
      <c r="C29" s="59"/>
      <c r="D29" s="45"/>
      <c r="E29" s="91"/>
      <c r="F29" s="33"/>
    </row>
    <row r="30" spans="1:6" ht="14.1" customHeight="1">
      <c r="A30" s="79"/>
      <c r="B30" s="59" t="s">
        <v>6</v>
      </c>
      <c r="C30" s="59"/>
      <c r="D30" s="45"/>
      <c r="E30" s="91"/>
      <c r="F30" s="33"/>
    </row>
    <row r="31" spans="1:6" ht="14.1" customHeight="1">
      <c r="A31" s="79"/>
      <c r="B31" s="59" t="s">
        <v>38</v>
      </c>
      <c r="C31" s="59"/>
      <c r="D31" s="45"/>
      <c r="E31" s="91"/>
      <c r="F31" s="33"/>
    </row>
    <row r="32" spans="1:6" ht="14.1" customHeight="1">
      <c r="A32" s="79"/>
      <c r="B32" s="59" t="s">
        <v>39</v>
      </c>
      <c r="C32" s="59"/>
      <c r="D32" s="45"/>
      <c r="E32" s="91"/>
      <c r="F32" s="33"/>
    </row>
    <row r="33" spans="1:6" ht="14.1" customHeight="1">
      <c r="A33" s="79"/>
      <c r="B33" s="78" t="s">
        <v>17</v>
      </c>
      <c r="C33" s="78"/>
      <c r="D33" s="45"/>
      <c r="E33" s="91"/>
      <c r="F33" s="33"/>
    </row>
    <row r="34" spans="1:6" ht="14.1" customHeight="1">
      <c r="A34" s="79"/>
      <c r="B34" s="78" t="s">
        <v>18</v>
      </c>
      <c r="C34" s="78"/>
      <c r="D34" s="34"/>
      <c r="E34" s="92"/>
      <c r="F34" s="33"/>
    </row>
    <row r="35" spans="1:6" ht="14.1" customHeight="1">
      <c r="A35" s="79"/>
      <c r="B35" s="78" t="s">
        <v>41</v>
      </c>
      <c r="C35" s="78"/>
      <c r="D35" s="34"/>
      <c r="E35" s="34">
        <f>'IT Page2'!$K$21</f>
        <v>0</v>
      </c>
      <c r="F35" s="33"/>
    </row>
    <row r="36" spans="1:6" ht="11.25" customHeight="1">
      <c r="A36" s="79"/>
      <c r="B36" s="87" t="s">
        <v>54</v>
      </c>
      <c r="C36" s="88"/>
      <c r="D36" s="40">
        <f>IF(SUM(D23:D35)&gt;=150000,150000,SUM(D23:D35))</f>
        <v>0</v>
      </c>
      <c r="E36" s="40">
        <f>+E35</f>
        <v>0</v>
      </c>
      <c r="F36" s="33"/>
    </row>
    <row r="37" spans="1:6" ht="11.25" customHeight="1">
      <c r="A37" s="62" t="s">
        <v>85</v>
      </c>
      <c r="B37" s="63"/>
      <c r="C37" s="63"/>
      <c r="D37" s="63"/>
      <c r="E37" s="63"/>
      <c r="F37" s="64"/>
    </row>
    <row r="38" spans="1:6" ht="15.75" customHeight="1">
      <c r="A38" s="79">
        <v>10</v>
      </c>
      <c r="B38" s="60" t="s">
        <v>114</v>
      </c>
      <c r="C38" s="60"/>
      <c r="D38" s="45"/>
      <c r="E38" s="90" t="s">
        <v>56</v>
      </c>
      <c r="F38" s="33"/>
    </row>
    <row r="39" spans="1:6" ht="24.75" customHeight="1">
      <c r="A39" s="79"/>
      <c r="B39" s="60" t="s">
        <v>115</v>
      </c>
      <c r="C39" s="60"/>
      <c r="D39" s="45"/>
      <c r="E39" s="91"/>
      <c r="F39" s="33"/>
    </row>
    <row r="40" spans="1:6" ht="14.25" customHeight="1">
      <c r="A40" s="79"/>
      <c r="B40" s="60" t="s">
        <v>116</v>
      </c>
      <c r="C40" s="60"/>
      <c r="D40" s="45"/>
      <c r="E40" s="91"/>
      <c r="F40" s="33"/>
    </row>
    <row r="41" spans="1:6" ht="21.75" customHeight="1">
      <c r="A41" s="79"/>
      <c r="B41" s="60" t="s">
        <v>117</v>
      </c>
      <c r="C41" s="60"/>
      <c r="D41" s="45"/>
      <c r="E41" s="91"/>
      <c r="F41" s="33"/>
    </row>
    <row r="42" spans="1:6" ht="23.25" customHeight="1">
      <c r="A42" s="79"/>
      <c r="B42" s="60" t="s">
        <v>118</v>
      </c>
      <c r="C42" s="60"/>
      <c r="D42" s="42"/>
      <c r="E42" s="91"/>
      <c r="F42" s="33"/>
    </row>
    <row r="43" spans="1:6" ht="14.25" customHeight="1">
      <c r="A43" s="79"/>
      <c r="B43" s="60" t="s">
        <v>119</v>
      </c>
      <c r="C43" s="60"/>
      <c r="D43" s="45"/>
      <c r="E43" s="91"/>
      <c r="F43" s="33"/>
    </row>
    <row r="44" spans="1:6" ht="14.25" customHeight="1">
      <c r="A44" s="79"/>
      <c r="B44" s="60" t="s">
        <v>120</v>
      </c>
      <c r="C44" s="60"/>
      <c r="D44" s="45"/>
      <c r="E44" s="91"/>
      <c r="F44" s="33"/>
    </row>
    <row r="45" spans="1:6" ht="13.5" customHeight="1">
      <c r="A45" s="79"/>
      <c r="B45" s="77" t="s">
        <v>121</v>
      </c>
      <c r="C45" s="77"/>
      <c r="D45" s="45"/>
      <c r="E45" s="91"/>
      <c r="F45" s="33"/>
    </row>
    <row r="46" spans="1:6" ht="13.5" customHeight="1">
      <c r="A46" s="79"/>
      <c r="B46" s="77" t="s">
        <v>122</v>
      </c>
      <c r="C46" s="77"/>
      <c r="D46" s="45"/>
      <c r="E46" s="91"/>
      <c r="F46" s="33"/>
    </row>
    <row r="47" spans="1:6" ht="11.25" customHeight="1">
      <c r="A47" s="41">
        <v>11</v>
      </c>
      <c r="B47" s="76" t="s">
        <v>42</v>
      </c>
      <c r="C47" s="76"/>
      <c r="D47" s="49">
        <f>SUM(D38:D46)+D36</f>
        <v>0</v>
      </c>
      <c r="E47" s="51">
        <f>+E36</f>
        <v>0</v>
      </c>
      <c r="F47" s="35"/>
    </row>
    <row r="48" spans="1:6" ht="15.2" customHeight="1">
      <c r="A48" s="41">
        <v>12</v>
      </c>
      <c r="B48" s="59" t="s">
        <v>43</v>
      </c>
      <c r="C48" s="59"/>
      <c r="D48" s="49">
        <f>CEILING(D21-D47,10)</f>
        <v>0</v>
      </c>
      <c r="E48" s="49">
        <f>CEILING(E21-E47,10)</f>
        <v>0</v>
      </c>
      <c r="F48" s="35"/>
    </row>
    <row r="49" spans="1:7" ht="13.5" customHeight="1">
      <c r="A49" s="41">
        <v>13</v>
      </c>
      <c r="B49" s="59" t="s">
        <v>9</v>
      </c>
      <c r="C49" s="59"/>
      <c r="D49" s="49">
        <f>+IF(E9&lt;60,ROUND(IF(D48&lt;=250000,0,IF(D48&lt;=500000,(D48-250000)*0.05,IF(D48&lt;=1000000,12500+(D48-500000)*0.2,112500+(D48-1000000)*0.3))),0),ROUND(IF(AND(E9&gt;59,E9&lt;80),IF(D48&lt;=300000,0,IF(D48&lt;=500000,(D48-300000)*0.05,IF(D48&lt;=1000000,10000+(D48-500000)*0.2,110000+(D48-1000000)*0.3))),IF(D48&lt;=500000,0,IF(D48&lt;=1000000,(D48-500000)*0.2,100000+(D48-1000000)*0.3))),0))</f>
        <v>0</v>
      </c>
      <c r="E49" s="49">
        <f>ROUND(IF(E48&lt;=250000,0,IF(E48&lt;=500000,(E48-250000)*0.05,IF(E48&lt;=750000,12500+(E48-500000)*0.1,IF(E48&lt;=1000000,37500+(E48-750000)*0.15,IF(E48&lt;=1250000,75000+(E48-1000000)*0.2,IF(E48&lt;=1500000,125000+(E48-1250000)*0.25,187500+(E48-1500000)*0.3)))))),0)</f>
        <v>0</v>
      </c>
      <c r="F49" s="35"/>
      <c r="G49" s="36"/>
    </row>
    <row r="50" spans="1:7" ht="15.2" customHeight="1">
      <c r="A50" s="41">
        <v>14</v>
      </c>
      <c r="B50" s="59" t="s">
        <v>87</v>
      </c>
      <c r="C50" s="59"/>
      <c r="D50" s="47">
        <f>IF(AND(D48&gt;0,D48&lt;500001),D49,0)</f>
        <v>0</v>
      </c>
      <c r="E50" s="47">
        <f>+IF(AND(E48&gt;0,E48&lt;500001),E49,0)</f>
        <v>0</v>
      </c>
      <c r="F50" s="35"/>
    </row>
    <row r="51" spans="1:7" ht="15.2" customHeight="1">
      <c r="A51" s="41">
        <v>15</v>
      </c>
      <c r="B51" s="59" t="s">
        <v>95</v>
      </c>
      <c r="C51" s="59"/>
      <c r="D51" s="47">
        <f>IF(D49-D50&lt;0,,D49-D50)</f>
        <v>0</v>
      </c>
      <c r="E51" s="47">
        <f>+IF(E49-E50&lt;0,,E49-E50)</f>
        <v>0</v>
      </c>
      <c r="F51" s="35"/>
    </row>
    <row r="52" spans="1:7" ht="15.2" customHeight="1">
      <c r="A52" s="41">
        <v>16</v>
      </c>
      <c r="B52" s="59" t="s">
        <v>46</v>
      </c>
      <c r="C52" s="59"/>
      <c r="D52" s="47">
        <f>IF((ROUND((D49-D50)*4/100,0))&lt;=0,0,ROUND((D49-D50)*4/100,0))</f>
        <v>0</v>
      </c>
      <c r="E52" s="47">
        <f>IF((ROUND((E51)*4/100,0))&lt;=0,0,ROUND((E51)*4/100,0))</f>
        <v>0</v>
      </c>
      <c r="F52" s="35"/>
    </row>
    <row r="53" spans="1:7" ht="15.2" customHeight="1">
      <c r="A53" s="41">
        <v>17</v>
      </c>
      <c r="B53" s="59" t="s">
        <v>94</v>
      </c>
      <c r="C53" s="59"/>
      <c r="D53" s="49">
        <f>IF((D49-D50+D52)&lt;=0,0,(D49-D50+D52))</f>
        <v>0</v>
      </c>
      <c r="E53" s="49">
        <f>IF((E51+E52)&lt;=0,0,(E51+E52))</f>
        <v>0</v>
      </c>
      <c r="F53" s="35"/>
    </row>
    <row r="54" spans="1:7" ht="15.2" customHeight="1">
      <c r="A54" s="41">
        <v>18</v>
      </c>
      <c r="B54" s="59" t="s">
        <v>90</v>
      </c>
      <c r="C54" s="59"/>
      <c r="D54" s="32"/>
      <c r="E54" s="32"/>
      <c r="F54" s="35"/>
    </row>
    <row r="55" spans="1:7" ht="15.2" customHeight="1">
      <c r="A55" s="41">
        <v>19</v>
      </c>
      <c r="B55" s="61" t="s">
        <v>88</v>
      </c>
      <c r="C55" s="61"/>
      <c r="D55" s="47">
        <f>D53-D54</f>
        <v>0</v>
      </c>
      <c r="E55" s="47">
        <f>E53</f>
        <v>0</v>
      </c>
      <c r="F55" s="35"/>
    </row>
    <row r="56" spans="1:7" ht="15.2" customHeight="1">
      <c r="A56" s="41">
        <v>20</v>
      </c>
      <c r="B56" s="59" t="s">
        <v>125</v>
      </c>
      <c r="C56" s="59"/>
      <c r="D56" s="37">
        <f>+'IT Page2'!L21</f>
        <v>0</v>
      </c>
      <c r="E56" s="37">
        <f>'IT Page2'!L21</f>
        <v>0</v>
      </c>
      <c r="F56" s="35"/>
    </row>
    <row r="57" spans="1:7" ht="15.2" customHeight="1">
      <c r="A57" s="41">
        <v>21</v>
      </c>
      <c r="B57" s="59" t="s">
        <v>89</v>
      </c>
      <c r="C57" s="59"/>
      <c r="D57" s="37">
        <f>IF(D55-D56&lt;=0,0,D55-D56)</f>
        <v>0</v>
      </c>
      <c r="E57" s="37">
        <f>IF(E55-E56&lt;=0,0,E55-E56)</f>
        <v>0</v>
      </c>
      <c r="F57" s="35"/>
    </row>
    <row r="58" spans="1:7">
      <c r="A58" s="41">
        <v>22</v>
      </c>
      <c r="B58" s="59" t="s">
        <v>112</v>
      </c>
      <c r="C58" s="59"/>
      <c r="D58" s="38">
        <f>ROUND(D57/9,0)</f>
        <v>0</v>
      </c>
      <c r="E58" s="38">
        <f>ROUND(E57/10,0)</f>
        <v>0</v>
      </c>
      <c r="F58" s="31"/>
    </row>
  </sheetData>
  <sheetProtection password="C9B4" sheet="1" objects="1" scenarios="1" selectLockedCells="1"/>
  <mergeCells count="64">
    <mergeCell ref="B28:C28"/>
    <mergeCell ref="A38:A46"/>
    <mergeCell ref="B46:C46"/>
    <mergeCell ref="B39:C39"/>
    <mergeCell ref="B25:C25"/>
    <mergeCell ref="A1:F1"/>
    <mergeCell ref="B34:C34"/>
    <mergeCell ref="E14:E17"/>
    <mergeCell ref="E38:E46"/>
    <mergeCell ref="B36:C36"/>
    <mergeCell ref="B40:C40"/>
    <mergeCell ref="B44:C44"/>
    <mergeCell ref="B26:C26"/>
    <mergeCell ref="B42:C42"/>
    <mergeCell ref="E23:E34"/>
    <mergeCell ref="B31:C31"/>
    <mergeCell ref="B18:C18"/>
    <mergeCell ref="B14:C14"/>
    <mergeCell ref="B24:C24"/>
    <mergeCell ref="B17:C17"/>
    <mergeCell ref="B35:C35"/>
    <mergeCell ref="B47:C47"/>
    <mergeCell ref="B45:C45"/>
    <mergeCell ref="B33:C33"/>
    <mergeCell ref="E9:F9"/>
    <mergeCell ref="A18:A19"/>
    <mergeCell ref="A23:A36"/>
    <mergeCell ref="B19:C19"/>
    <mergeCell ref="B21:C21"/>
    <mergeCell ref="B29:C29"/>
    <mergeCell ref="A10:F10"/>
    <mergeCell ref="A22:F22"/>
    <mergeCell ref="B23:C23"/>
    <mergeCell ref="A9:B9"/>
    <mergeCell ref="B20:C20"/>
    <mergeCell ref="B32:C32"/>
    <mergeCell ref="B11:C11"/>
    <mergeCell ref="B13:C13"/>
    <mergeCell ref="A12:C12"/>
    <mergeCell ref="B27:C27"/>
    <mergeCell ref="A5:F5"/>
    <mergeCell ref="A6:F6"/>
    <mergeCell ref="E7:F7"/>
    <mergeCell ref="E8:F8"/>
    <mergeCell ref="A7:B7"/>
    <mergeCell ref="A8:B8"/>
    <mergeCell ref="B15:C15"/>
    <mergeCell ref="B16:C16"/>
    <mergeCell ref="B48:C48"/>
    <mergeCell ref="B43:C43"/>
    <mergeCell ref="B30:C30"/>
    <mergeCell ref="B58:C58"/>
    <mergeCell ref="B57:C57"/>
    <mergeCell ref="B49:C49"/>
    <mergeCell ref="B50:C50"/>
    <mergeCell ref="B55:C55"/>
    <mergeCell ref="B56:C56"/>
    <mergeCell ref="B53:C53"/>
    <mergeCell ref="B51:C51"/>
    <mergeCell ref="B52:C52"/>
    <mergeCell ref="B54:C54"/>
    <mergeCell ref="A37:F37"/>
    <mergeCell ref="B41:C41"/>
    <mergeCell ref="B38:C38"/>
  </mergeCells>
  <conditionalFormatting sqref="D13:D21 E13 E21 E35:E36 D38:D57 D23:D36 E48:E57">
    <cfRule type="cellIs" dxfId="1" priority="2" stopIfTrue="1" operator="equal">
      <formula>0</formula>
    </cfRule>
  </conditionalFormatting>
  <conditionalFormatting sqref="D39">
    <cfRule type="colorScale" priority="1">
      <colorScale>
        <cfvo type="min" val="0"/>
        <cfvo type="num" val="25000"/>
        <color theme="0"/>
        <color theme="0"/>
      </colorScale>
    </cfRule>
  </conditionalFormatting>
  <dataValidations count="2">
    <dataValidation type="whole" operator="lessThan" allowBlank="1" showInputMessage="1" showErrorMessage="1" sqref="D39">
      <formula1>25001</formula1>
    </dataValidation>
    <dataValidation type="whole" operator="lessThan" allowBlank="1" showInputMessage="1" showErrorMessage="1" sqref="D45:D46">
      <formula1>125001</formula1>
    </dataValidation>
  </dataValidations>
  <pageMargins left="0.25" right="0.25" top="0" bottom="0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Layout" topLeftCell="B1" zoomScale="145" zoomScaleNormal="115" zoomScalePageLayoutView="145" workbookViewId="0">
      <selection activeCell="M37" sqref="M37"/>
    </sheetView>
  </sheetViews>
  <sheetFormatPr defaultRowHeight="14.25"/>
  <cols>
    <col min="1" max="1" width="10.5703125" style="3" customWidth="1"/>
    <col min="2" max="2" width="5.28515625" style="3" customWidth="1"/>
    <col min="3" max="3" width="9.28515625" style="3" customWidth="1"/>
    <col min="4" max="4" width="9" style="1" customWidth="1"/>
    <col min="5" max="5" width="8" style="1" customWidth="1"/>
    <col min="6" max="6" width="9.140625" style="1" customWidth="1"/>
    <col min="7" max="7" width="6.42578125" style="1" customWidth="1"/>
    <col min="8" max="8" width="6.5703125" style="1" customWidth="1"/>
    <col min="9" max="9" width="5.5703125" style="1" customWidth="1"/>
    <col min="10" max="10" width="8.7109375" style="1" customWidth="1"/>
    <col min="11" max="11" width="8.7109375" style="1" bestFit="1" customWidth="1"/>
    <col min="12" max="12" width="8" style="1" customWidth="1"/>
    <col min="13" max="16384" width="9.140625" style="1"/>
  </cols>
  <sheetData>
    <row r="1" spans="1:17">
      <c r="A1" s="102" t="s">
        <v>102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7" s="2" customFormat="1" ht="27.75" customHeight="1">
      <c r="A2" s="104" t="s">
        <v>19</v>
      </c>
      <c r="B2" s="104"/>
      <c r="C2" s="16" t="s">
        <v>97</v>
      </c>
      <c r="D2" s="13" t="s">
        <v>20</v>
      </c>
      <c r="E2" s="13" t="s">
        <v>21</v>
      </c>
      <c r="F2" s="13" t="s">
        <v>22</v>
      </c>
      <c r="G2" s="13" t="s">
        <v>23</v>
      </c>
      <c r="H2" s="13" t="s">
        <v>24</v>
      </c>
      <c r="I2" s="13" t="s">
        <v>25</v>
      </c>
      <c r="J2" s="14" t="s">
        <v>26</v>
      </c>
      <c r="K2" s="14"/>
      <c r="L2" s="13" t="s">
        <v>37</v>
      </c>
    </row>
    <row r="3" spans="1:17" ht="17.25" customHeight="1">
      <c r="A3" s="10">
        <v>44621</v>
      </c>
      <c r="B3" s="11" t="s">
        <v>64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7" ht="17.25" customHeight="1">
      <c r="A4" s="105">
        <v>44652</v>
      </c>
      <c r="B4" s="10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7" ht="17.25" customHeight="1">
      <c r="A5" s="105">
        <v>44682</v>
      </c>
      <c r="B5" s="105"/>
      <c r="C5" s="6">
        <f>C4</f>
        <v>0</v>
      </c>
      <c r="D5" s="6"/>
      <c r="E5" s="6"/>
      <c r="F5" s="6"/>
      <c r="G5" s="6"/>
      <c r="H5" s="6"/>
      <c r="I5" s="6"/>
      <c r="J5" s="6"/>
      <c r="K5" s="6"/>
      <c r="L5" s="52"/>
    </row>
    <row r="6" spans="1:17" ht="17.25" customHeight="1">
      <c r="A6" s="105">
        <v>44713</v>
      </c>
      <c r="B6" s="105"/>
      <c r="C6" s="6">
        <f t="shared" ref="C6:C15" si="0">C5</f>
        <v>0</v>
      </c>
      <c r="D6" s="6"/>
      <c r="E6" s="6"/>
      <c r="F6" s="6"/>
      <c r="G6" s="6"/>
      <c r="H6" s="6"/>
      <c r="I6" s="6"/>
      <c r="J6" s="6"/>
      <c r="K6" s="6"/>
      <c r="L6" s="58"/>
      <c r="Q6" s="2"/>
    </row>
    <row r="7" spans="1:17" ht="17.25" customHeight="1">
      <c r="A7" s="105">
        <v>44743</v>
      </c>
      <c r="B7" s="105"/>
      <c r="C7" s="6">
        <f t="shared" si="0"/>
        <v>0</v>
      </c>
      <c r="D7" s="6"/>
      <c r="E7" s="6"/>
      <c r="F7" s="6"/>
      <c r="G7" s="6"/>
      <c r="H7" s="6"/>
      <c r="I7" s="6"/>
      <c r="J7" s="6"/>
      <c r="K7" s="6"/>
      <c r="L7" s="106" t="s">
        <v>123</v>
      </c>
    </row>
    <row r="8" spans="1:17" ht="17.25" customHeight="1">
      <c r="A8" s="105">
        <v>44774</v>
      </c>
      <c r="B8" s="105"/>
      <c r="C8" s="6">
        <f t="shared" si="0"/>
        <v>0</v>
      </c>
      <c r="D8" s="6"/>
      <c r="E8" s="6"/>
      <c r="F8" s="6"/>
      <c r="G8" s="6"/>
      <c r="H8" s="6"/>
      <c r="I8" s="6"/>
      <c r="J8" s="6"/>
      <c r="K8" s="6"/>
      <c r="L8" s="107"/>
    </row>
    <row r="9" spans="1:17" ht="17.25" customHeight="1">
      <c r="A9" s="105">
        <v>44805</v>
      </c>
      <c r="B9" s="105"/>
      <c r="C9" s="6">
        <f t="shared" si="0"/>
        <v>0</v>
      </c>
      <c r="D9" s="6"/>
      <c r="E9" s="6"/>
      <c r="F9" s="6"/>
      <c r="G9" s="6"/>
      <c r="H9" s="6"/>
      <c r="I9" s="6"/>
      <c r="J9" s="6"/>
      <c r="K9" s="6"/>
      <c r="L9" s="107"/>
    </row>
    <row r="10" spans="1:17" ht="17.25" customHeight="1">
      <c r="A10" s="105">
        <v>44835</v>
      </c>
      <c r="B10" s="105"/>
      <c r="C10" s="6">
        <f t="shared" si="0"/>
        <v>0</v>
      </c>
      <c r="D10" s="6"/>
      <c r="E10" s="6"/>
      <c r="F10" s="6"/>
      <c r="G10" s="6"/>
      <c r="H10" s="6"/>
      <c r="I10" s="6"/>
      <c r="J10" s="6"/>
      <c r="K10" s="6"/>
      <c r="L10" s="107"/>
    </row>
    <row r="11" spans="1:17" ht="17.25" customHeight="1">
      <c r="A11" s="105">
        <v>44866</v>
      </c>
      <c r="B11" s="105"/>
      <c r="C11" s="6">
        <f t="shared" si="0"/>
        <v>0</v>
      </c>
      <c r="D11" s="6"/>
      <c r="E11" s="6"/>
      <c r="F11" s="6"/>
      <c r="G11" s="6"/>
      <c r="H11" s="6"/>
      <c r="I11" s="6"/>
      <c r="J11" s="6"/>
      <c r="K11" s="6"/>
      <c r="L11" s="107"/>
    </row>
    <row r="12" spans="1:17" ht="17.25" customHeight="1">
      <c r="A12" s="105">
        <v>44896</v>
      </c>
      <c r="B12" s="105"/>
      <c r="C12" s="6">
        <f t="shared" si="0"/>
        <v>0</v>
      </c>
      <c r="D12" s="6"/>
      <c r="E12" s="6"/>
      <c r="F12" s="6"/>
      <c r="G12" s="6"/>
      <c r="H12" s="6"/>
      <c r="I12" s="6"/>
      <c r="J12" s="6"/>
      <c r="K12" s="6"/>
      <c r="L12" s="107"/>
    </row>
    <row r="13" spans="1:17" ht="17.25" customHeight="1">
      <c r="A13" s="105">
        <v>44927</v>
      </c>
      <c r="B13" s="105"/>
      <c r="C13" s="6">
        <f t="shared" si="0"/>
        <v>0</v>
      </c>
      <c r="D13" s="6"/>
      <c r="E13" s="6"/>
      <c r="F13" s="6"/>
      <c r="G13" s="6"/>
      <c r="H13" s="6"/>
      <c r="I13" s="6"/>
      <c r="J13" s="6"/>
      <c r="K13" s="6"/>
      <c r="L13" s="107"/>
    </row>
    <row r="14" spans="1:17" ht="17.25" customHeight="1">
      <c r="A14" s="105">
        <v>44958</v>
      </c>
      <c r="B14" s="105"/>
      <c r="C14" s="6">
        <f t="shared" si="0"/>
        <v>0</v>
      </c>
      <c r="D14" s="6"/>
      <c r="E14" s="6"/>
      <c r="F14" s="6"/>
      <c r="G14" s="6"/>
      <c r="H14" s="6"/>
      <c r="I14" s="6"/>
      <c r="J14" s="6"/>
      <c r="K14" s="6"/>
      <c r="L14" s="107"/>
    </row>
    <row r="15" spans="1:17" ht="17.25" customHeight="1">
      <c r="A15" s="105">
        <v>44986</v>
      </c>
      <c r="B15" s="105"/>
      <c r="C15" s="6">
        <f t="shared" si="0"/>
        <v>0</v>
      </c>
      <c r="D15" s="6"/>
      <c r="E15" s="6"/>
      <c r="F15" s="6"/>
      <c r="G15" s="6"/>
      <c r="H15" s="6"/>
      <c r="I15" s="6"/>
      <c r="J15" s="6"/>
      <c r="K15" s="6"/>
      <c r="L15" s="108"/>
    </row>
    <row r="16" spans="1:17" ht="17.25" customHeight="1">
      <c r="A16" s="99" t="s">
        <v>68</v>
      </c>
      <c r="B16" s="100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7.25" customHeight="1">
      <c r="A17" s="99" t="s">
        <v>67</v>
      </c>
      <c r="B17" s="100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3.25" customHeight="1">
      <c r="A18" s="118" t="s">
        <v>45</v>
      </c>
      <c r="B18" s="119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8.75" customHeight="1">
      <c r="A19" s="99" t="s">
        <v>27</v>
      </c>
      <c r="B19" s="100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7.25" customHeight="1">
      <c r="A20" s="99" t="s">
        <v>69</v>
      </c>
      <c r="B20" s="100"/>
      <c r="C20" s="6"/>
      <c r="D20" s="6">
        <v>0</v>
      </c>
      <c r="E20" s="6"/>
      <c r="F20" s="6"/>
      <c r="G20" s="6"/>
      <c r="H20" s="6"/>
      <c r="I20" s="6"/>
      <c r="J20" s="6"/>
      <c r="K20" s="6"/>
      <c r="L20" s="6"/>
    </row>
    <row r="21" spans="1:12">
      <c r="A21" s="99" t="s">
        <v>8</v>
      </c>
      <c r="B21" s="100"/>
      <c r="C21" s="7">
        <f t="shared" ref="C21:H21" si="1">SUM(C3:C20)</f>
        <v>0</v>
      </c>
      <c r="D21" s="7">
        <f t="shared" si="1"/>
        <v>0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ref="I21:K21" si="2">SUM(I3:I20)</f>
        <v>0</v>
      </c>
      <c r="J21" s="7">
        <f t="shared" si="2"/>
        <v>0</v>
      </c>
      <c r="K21" s="7">
        <f t="shared" si="2"/>
        <v>0</v>
      </c>
      <c r="L21" s="7">
        <f>SUM(L3:L20)</f>
        <v>0</v>
      </c>
    </row>
    <row r="22" spans="1:12" ht="5.25" customHeight="1">
      <c r="A22" s="8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94" t="s">
        <v>35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5" customHeight="1">
      <c r="A24" s="15" t="s">
        <v>86</v>
      </c>
      <c r="B24" s="95" t="s">
        <v>28</v>
      </c>
      <c r="C24" s="96"/>
      <c r="D24" s="96"/>
      <c r="E24" s="96"/>
      <c r="F24" s="96"/>
      <c r="G24" s="96"/>
      <c r="H24" s="97"/>
      <c r="I24" s="95"/>
      <c r="J24" s="96"/>
      <c r="K24" s="96"/>
      <c r="L24" s="97"/>
    </row>
    <row r="25" spans="1:12">
      <c r="A25" s="12">
        <v>1</v>
      </c>
      <c r="B25" s="116"/>
      <c r="C25" s="116"/>
      <c r="D25" s="116"/>
      <c r="E25" s="116"/>
      <c r="F25" s="116"/>
      <c r="G25" s="116"/>
      <c r="H25" s="117"/>
      <c r="I25" s="98"/>
      <c r="J25" s="98"/>
      <c r="K25" s="98"/>
      <c r="L25" s="98"/>
    </row>
    <row r="26" spans="1:12" ht="21.75" customHeight="1" thickBot="1">
      <c r="A26" s="101" t="s">
        <v>111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ht="3" hidden="1" customHeight="1" thickBot="1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</row>
    <row r="28" spans="1:12" ht="15.75" customHeight="1" thickBot="1">
      <c r="A28" s="126" t="s">
        <v>104</v>
      </c>
      <c r="B28" s="127"/>
      <c r="C28" s="127"/>
      <c r="D28" s="127"/>
      <c r="E28" s="127"/>
      <c r="F28" s="127"/>
      <c r="G28" s="127"/>
      <c r="H28" s="128"/>
      <c r="I28" s="132" t="s">
        <v>105</v>
      </c>
      <c r="J28" s="132"/>
      <c r="K28" s="133"/>
      <c r="L28" s="19"/>
    </row>
    <row r="29" spans="1:12" ht="18" customHeight="1" thickBot="1">
      <c r="A29" s="129" t="s">
        <v>103</v>
      </c>
      <c r="B29" s="130"/>
      <c r="C29" s="130"/>
      <c r="D29" s="130"/>
      <c r="E29" s="130"/>
      <c r="F29" s="130"/>
      <c r="G29" s="130"/>
      <c r="H29" s="131"/>
      <c r="I29" s="132" t="s">
        <v>106</v>
      </c>
      <c r="J29" s="132"/>
      <c r="K29" s="133"/>
      <c r="L29" s="20"/>
    </row>
    <row r="30" spans="1:12" ht="14.25" customHeight="1">
      <c r="A30" s="158" t="s">
        <v>36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12" ht="27" customHeight="1">
      <c r="A31" s="93" t="s">
        <v>55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2">
      <c r="A32" s="115" t="s">
        <v>52</v>
      </c>
      <c r="B32" s="115"/>
      <c r="C32" s="115"/>
      <c r="D32" s="56"/>
      <c r="E32" s="56"/>
      <c r="F32" s="56"/>
      <c r="G32" s="56"/>
      <c r="H32" s="57"/>
      <c r="I32" s="57"/>
      <c r="J32" s="57" t="s">
        <v>31</v>
      </c>
      <c r="K32" s="57"/>
      <c r="L32" s="57"/>
    </row>
    <row r="33" spans="1:12" ht="15" customHeight="1" thickBot="1">
      <c r="A33" s="159" t="s">
        <v>124</v>
      </c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59"/>
    </row>
    <row r="34" spans="1:12" ht="15" customHeight="1" thickTop="1">
      <c r="A34" s="161" t="s">
        <v>107</v>
      </c>
      <c r="B34" s="162"/>
      <c r="C34" s="137" t="s">
        <v>70</v>
      </c>
      <c r="D34" s="138"/>
      <c r="E34" s="138"/>
      <c r="F34" s="138"/>
      <c r="G34" s="138"/>
      <c r="H34" s="139"/>
      <c r="I34" s="154" t="s">
        <v>71</v>
      </c>
      <c r="J34" s="138"/>
      <c r="K34" s="139"/>
      <c r="L34" s="163" t="s">
        <v>47</v>
      </c>
    </row>
    <row r="35" spans="1:12" ht="27" customHeight="1">
      <c r="A35" s="54" t="s">
        <v>29</v>
      </c>
      <c r="B35" s="55" t="s">
        <v>59</v>
      </c>
      <c r="C35" s="165" t="s">
        <v>60</v>
      </c>
      <c r="D35" s="164"/>
      <c r="E35" s="164" t="s">
        <v>72</v>
      </c>
      <c r="F35" s="164"/>
      <c r="G35" s="164" t="s">
        <v>73</v>
      </c>
      <c r="H35" s="166"/>
      <c r="I35" s="155"/>
      <c r="J35" s="156"/>
      <c r="K35" s="157"/>
      <c r="L35" s="163"/>
    </row>
    <row r="36" spans="1:12" ht="17.25" customHeight="1">
      <c r="A36" s="53" t="s">
        <v>63</v>
      </c>
      <c r="B36" s="18" t="s">
        <v>30</v>
      </c>
      <c r="C36" s="135">
        <v>0</v>
      </c>
      <c r="D36" s="136"/>
      <c r="E36" s="152">
        <v>0</v>
      </c>
      <c r="F36" s="134"/>
      <c r="G36" s="152">
        <v>0</v>
      </c>
      <c r="H36" s="153"/>
      <c r="I36" s="120">
        <v>0</v>
      </c>
      <c r="J36" s="121"/>
      <c r="K36" s="122"/>
      <c r="L36" s="123" t="s">
        <v>75</v>
      </c>
    </row>
    <row r="37" spans="1:12" ht="37.5" customHeight="1">
      <c r="A37" s="53" t="s">
        <v>44</v>
      </c>
      <c r="B37" s="17">
        <v>0.05</v>
      </c>
      <c r="C37" s="135" t="s">
        <v>127</v>
      </c>
      <c r="D37" s="136"/>
      <c r="E37" s="134" t="s">
        <v>74</v>
      </c>
      <c r="F37" s="134"/>
      <c r="G37" s="152">
        <v>0</v>
      </c>
      <c r="H37" s="153"/>
      <c r="I37" s="123" t="s">
        <v>49</v>
      </c>
      <c r="J37" s="124"/>
      <c r="K37" s="125"/>
      <c r="L37" s="123"/>
    </row>
    <row r="38" spans="1:12" ht="27" customHeight="1">
      <c r="A38" s="53" t="s">
        <v>53</v>
      </c>
      <c r="B38" s="18">
        <v>0.1</v>
      </c>
      <c r="C38" s="140" t="s">
        <v>79</v>
      </c>
      <c r="D38" s="141"/>
      <c r="E38" s="109" t="s">
        <v>62</v>
      </c>
      <c r="F38" s="110"/>
      <c r="G38" s="109" t="s">
        <v>65</v>
      </c>
      <c r="H38" s="144"/>
      <c r="I38" s="123" t="s">
        <v>50</v>
      </c>
      <c r="J38" s="124"/>
      <c r="K38" s="125"/>
      <c r="L38" s="123"/>
    </row>
    <row r="39" spans="1:12" ht="26.25" customHeight="1">
      <c r="A39" s="53" t="s">
        <v>76</v>
      </c>
      <c r="B39" s="17">
        <v>0.15</v>
      </c>
      <c r="C39" s="142"/>
      <c r="D39" s="143"/>
      <c r="E39" s="111"/>
      <c r="F39" s="112"/>
      <c r="G39" s="111"/>
      <c r="H39" s="145"/>
      <c r="I39" s="123" t="s">
        <v>51</v>
      </c>
      <c r="J39" s="124"/>
      <c r="K39" s="125"/>
      <c r="L39" s="123"/>
    </row>
    <row r="40" spans="1:12" ht="28.5" customHeight="1">
      <c r="A40" s="53" t="s">
        <v>77</v>
      </c>
      <c r="B40" s="17">
        <v>0.2</v>
      </c>
      <c r="C40" s="140" t="s">
        <v>80</v>
      </c>
      <c r="D40" s="141"/>
      <c r="E40" s="109" t="s">
        <v>61</v>
      </c>
      <c r="F40" s="110"/>
      <c r="G40" s="109" t="s">
        <v>66</v>
      </c>
      <c r="H40" s="144"/>
      <c r="I40" s="123" t="s">
        <v>81</v>
      </c>
      <c r="J40" s="124"/>
      <c r="K40" s="125"/>
      <c r="L40" s="123"/>
    </row>
    <row r="41" spans="1:12" ht="28.5" customHeight="1">
      <c r="A41" s="53" t="s">
        <v>78</v>
      </c>
      <c r="B41" s="17">
        <v>0.25</v>
      </c>
      <c r="C41" s="142"/>
      <c r="D41" s="143"/>
      <c r="E41" s="111"/>
      <c r="F41" s="112"/>
      <c r="G41" s="111"/>
      <c r="H41" s="145"/>
      <c r="I41" s="123" t="s">
        <v>82</v>
      </c>
      <c r="J41" s="124"/>
      <c r="K41" s="125"/>
      <c r="L41" s="123"/>
    </row>
    <row r="42" spans="1:12" ht="28.5" customHeight="1" thickBot="1">
      <c r="A42" s="53" t="s">
        <v>48</v>
      </c>
      <c r="B42" s="17">
        <v>0.3</v>
      </c>
      <c r="C42" s="146"/>
      <c r="D42" s="147"/>
      <c r="E42" s="113"/>
      <c r="F42" s="114"/>
      <c r="G42" s="113"/>
      <c r="H42" s="148"/>
      <c r="I42" s="149" t="s">
        <v>83</v>
      </c>
      <c r="J42" s="150"/>
      <c r="K42" s="151"/>
      <c r="L42" s="123"/>
    </row>
    <row r="43" spans="1:12" ht="15" thickTop="1"/>
  </sheetData>
  <mergeCells count="62">
    <mergeCell ref="G40:H42"/>
    <mergeCell ref="I42:K42"/>
    <mergeCell ref="G37:H37"/>
    <mergeCell ref="I34:K35"/>
    <mergeCell ref="A30:L30"/>
    <mergeCell ref="I40:K40"/>
    <mergeCell ref="A33:L33"/>
    <mergeCell ref="C37:D37"/>
    <mergeCell ref="A34:B34"/>
    <mergeCell ref="L34:L35"/>
    <mergeCell ref="E35:F35"/>
    <mergeCell ref="C35:D35"/>
    <mergeCell ref="E36:F36"/>
    <mergeCell ref="G36:H36"/>
    <mergeCell ref="G35:H35"/>
    <mergeCell ref="L36:L42"/>
    <mergeCell ref="I36:K36"/>
    <mergeCell ref="I41:K41"/>
    <mergeCell ref="A28:H28"/>
    <mergeCell ref="A29:H29"/>
    <mergeCell ref="I28:K28"/>
    <mergeCell ref="I29:K29"/>
    <mergeCell ref="I37:K37"/>
    <mergeCell ref="I39:K39"/>
    <mergeCell ref="I38:K38"/>
    <mergeCell ref="E37:F37"/>
    <mergeCell ref="C36:D36"/>
    <mergeCell ref="C34:H34"/>
    <mergeCell ref="C38:D39"/>
    <mergeCell ref="E38:F39"/>
    <mergeCell ref="G38:H39"/>
    <mergeCell ref="C40:D42"/>
    <mergeCell ref="E40:F42"/>
    <mergeCell ref="A32:C32"/>
    <mergeCell ref="B25:H25"/>
    <mergeCell ref="B24:H24"/>
    <mergeCell ref="A7:B7"/>
    <mergeCell ref="A12:B12"/>
    <mergeCell ref="A13:B13"/>
    <mergeCell ref="A14:B14"/>
    <mergeCell ref="A8:B8"/>
    <mergeCell ref="A9:B9"/>
    <mergeCell ref="A10:B10"/>
    <mergeCell ref="A11:B11"/>
    <mergeCell ref="A16:B16"/>
    <mergeCell ref="A15:B15"/>
    <mergeCell ref="A18:B18"/>
    <mergeCell ref="A17:B17"/>
    <mergeCell ref="A20:B20"/>
    <mergeCell ref="A1:L1"/>
    <mergeCell ref="A2:B2"/>
    <mergeCell ref="A4:B4"/>
    <mergeCell ref="A5:B5"/>
    <mergeCell ref="A6:B6"/>
    <mergeCell ref="L7:L15"/>
    <mergeCell ref="A19:B19"/>
    <mergeCell ref="A31:L31"/>
    <mergeCell ref="A23:L23"/>
    <mergeCell ref="I24:L24"/>
    <mergeCell ref="I25:L25"/>
    <mergeCell ref="A21:B21"/>
    <mergeCell ref="A26:L26"/>
  </mergeCells>
  <conditionalFormatting sqref="L16:L21 L3:L5 C3:K21">
    <cfRule type="cellIs" dxfId="0" priority="2" stopIfTrue="1" operator="equal">
      <formula>0</formula>
    </cfRule>
  </conditionalFormatting>
  <printOptions horizontalCentered="1" verticalCentered="1"/>
  <pageMargins left="0.25" right="0.25" top="0.28846153846153844" bottom="0.37" header="0.3" footer="0.16"/>
  <pageSetup paperSize="9" orientation="portrait" r:id="rId1"/>
  <headerFooter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 Page1</vt:lpstr>
      <vt:lpstr>IT Page2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Office</cp:lastModifiedBy>
  <cp:lastPrinted>2022-05-19T06:32:21Z</cp:lastPrinted>
  <dcterms:created xsi:type="dcterms:W3CDTF">2017-07-01T13:26:59Z</dcterms:created>
  <dcterms:modified xsi:type="dcterms:W3CDTF">2022-06-01T07:19:51Z</dcterms:modified>
</cp:coreProperties>
</file>